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Marketing\Corporate Marketing\Digital Communications\Content\June\Resource\"/>
    </mc:Choice>
  </mc:AlternateContent>
  <bookViews>
    <workbookView xWindow="0" yWindow="0" windowWidth="23040" windowHeight="9135"/>
  </bookViews>
  <sheets>
    <sheet name="Calculation" sheetId="2" r:id="rId1"/>
  </sheets>
  <calcPr calcId="152511"/>
</workbook>
</file>

<file path=xl/calcChain.xml><?xml version="1.0" encoding="utf-8"?>
<calcChain xmlns="http://schemas.openxmlformats.org/spreadsheetml/2006/main">
  <c r="K27" i="2" l="1"/>
  <c r="E6" i="2" l="1"/>
  <c r="G6" i="2" s="1"/>
  <c r="E5" i="2" l="1"/>
  <c r="G5" i="2" s="1"/>
  <c r="I4" i="2" s="1"/>
  <c r="E7" i="2"/>
  <c r="G7" i="2" s="1"/>
  <c r="E8" i="2"/>
  <c r="G8" i="2" s="1"/>
  <c r="E9" i="2"/>
  <c r="G9" i="2" s="1"/>
  <c r="E10" i="2"/>
  <c r="G10" i="2" s="1"/>
  <c r="E11" i="2"/>
  <c r="G11" i="2" s="1"/>
  <c r="E26" i="2"/>
  <c r="G26" i="2" s="1"/>
  <c r="E27" i="2"/>
  <c r="G27" i="2" s="1"/>
  <c r="E28" i="2"/>
  <c r="G28" i="2" s="1"/>
  <c r="E29" i="2"/>
  <c r="G29" i="2" s="1"/>
  <c r="I27" i="2" l="1"/>
  <c r="K23" i="2"/>
  <c r="E23" i="2"/>
  <c r="G23" i="2" s="1"/>
  <c r="E24" i="2"/>
  <c r="G24" i="2" s="1"/>
  <c r="E25" i="2"/>
  <c r="G25" i="2" s="1"/>
  <c r="E22" i="2"/>
  <c r="G22" i="2" s="1"/>
  <c r="E12" i="2"/>
  <c r="G12" i="2" s="1"/>
  <c r="E13" i="2"/>
  <c r="G13" i="2" s="1"/>
  <c r="E14" i="2"/>
  <c r="G14" i="2" s="1"/>
  <c r="E15" i="2"/>
  <c r="G15" i="2" s="1"/>
  <c r="E16" i="2"/>
  <c r="G16" i="2" s="1"/>
  <c r="E17" i="2"/>
  <c r="G17" i="2" s="1"/>
  <c r="E18" i="2"/>
  <c r="G18" i="2" s="1"/>
  <c r="E19" i="2"/>
  <c r="G19" i="2" s="1"/>
  <c r="E4" i="2"/>
  <c r="G4" i="2" s="1"/>
  <c r="K17" i="2" l="1"/>
  <c r="K13" i="2"/>
  <c r="I13" i="2"/>
  <c r="I17" i="2" s="1"/>
</calcChain>
</file>

<file path=xl/comments1.xml><?xml version="1.0" encoding="utf-8"?>
<comments xmlns="http://schemas.openxmlformats.org/spreadsheetml/2006/main">
  <authors>
    <author>Luke Siddall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ADD YOUR COCKTAIL INGREDIENTS IN THIS SECTION, EACH ON A SEPARATE LINE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</rPr>
          <t>ADD YOUR GARNISH ITEMS IN THIS SECTION, EACH ON A SEPARATE LINE. YOU COULD ALSO ADD THE COST OF ANY OTHER ITEMS USED, I.E. STRAWS AND NAPKINS TO GET A MORE ACCURATE COST</t>
        </r>
      </text>
    </comment>
  </commentList>
</comments>
</file>

<file path=xl/sharedStrings.xml><?xml version="1.0" encoding="utf-8"?>
<sst xmlns="http://schemas.openxmlformats.org/spreadsheetml/2006/main" count="25" uniqueCount="22">
  <si>
    <t>Ingredient</t>
  </si>
  <si>
    <t>Size (litres)</t>
  </si>
  <si>
    <t>Cost</t>
  </si>
  <si>
    <t>Garnish</t>
  </si>
  <si>
    <t>Lime</t>
  </si>
  <si>
    <t>Amount used (ml)</t>
  </si>
  <si>
    <t>Absolut Citron</t>
  </si>
  <si>
    <t>Purcase price</t>
  </si>
  <si>
    <t>Portions per item</t>
  </si>
  <si>
    <t>Item purcase price</t>
  </si>
  <si>
    <t>Portions Used</t>
  </si>
  <si>
    <t>Cocktail Cost</t>
  </si>
  <si>
    <t>Cash Margin</t>
  </si>
  <si>
    <t>GPM</t>
  </si>
  <si>
    <t>Enter Sell-out Price (Inc. Vat)</t>
  </si>
  <si>
    <t>Sell-out Price (Inc. VAT)</t>
  </si>
  <si>
    <t>Select GP (Ex. VAT)</t>
  </si>
  <si>
    <t>Sell-out Price (Ex. VAT)</t>
  </si>
  <si>
    <t>VAT Amount</t>
  </si>
  <si>
    <r>
      <t>£/</t>
    </r>
    <r>
      <rPr>
        <b/>
        <vertAlign val="superscript"/>
        <sz val="11"/>
        <color rgb="FF582C83"/>
        <rFont val="Arial"/>
        <family val="2"/>
      </rPr>
      <t>25m</t>
    </r>
    <r>
      <rPr>
        <b/>
        <sz val="11"/>
        <color rgb="FF582C83"/>
        <rFont val="Arial"/>
        <family val="2"/>
      </rPr>
      <t>l</t>
    </r>
  </si>
  <si>
    <r>
      <t>£/</t>
    </r>
    <r>
      <rPr>
        <b/>
        <vertAlign val="superscript"/>
        <sz val="11"/>
        <color rgb="FF582C83"/>
        <rFont val="Arial"/>
        <family val="2"/>
      </rPr>
      <t>portion</t>
    </r>
  </si>
  <si>
    <t>Get started by entering the individual ingredients used in a cocktail in the lines opposite before calculating your sell-out price based on desired gross profit margin or your margins based on sell-out price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</si>
</sst>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£&quot;#,##0.00"/>
    <numFmt numFmtId="166" formatCode="0.0%"/>
  </numFmts>
  <fonts count="34" x14ac:knownFonts="1">
    <font>
      <sz val="11"/>
      <color theme="1"/>
      <name val="BasicCommercial LT Com Light"/>
      <family val="2"/>
      <scheme val="minor"/>
    </font>
    <font>
      <sz val="11"/>
      <color theme="1"/>
      <name val="BasicCommercial LT Com Light"/>
      <family val="2"/>
      <scheme val="minor"/>
    </font>
    <font>
      <sz val="18"/>
      <color theme="3"/>
      <name val="Serifa Std 45 Light"/>
      <family val="2"/>
      <scheme val="major"/>
    </font>
    <font>
      <b/>
      <sz val="15"/>
      <color theme="3"/>
      <name val="BasicCommercial LT Com Light"/>
      <family val="2"/>
      <scheme val="minor"/>
    </font>
    <font>
      <b/>
      <sz val="13"/>
      <color theme="3"/>
      <name val="BasicCommercial LT Com Light"/>
      <family val="2"/>
      <scheme val="minor"/>
    </font>
    <font>
      <b/>
      <sz val="11"/>
      <color theme="3"/>
      <name val="BasicCommercial LT Com Light"/>
      <family val="2"/>
      <scheme val="minor"/>
    </font>
    <font>
      <sz val="11"/>
      <color rgb="FF006100"/>
      <name val="BasicCommercial LT Com Light"/>
      <family val="2"/>
      <scheme val="minor"/>
    </font>
    <font>
      <sz val="11"/>
      <color rgb="FF9C0006"/>
      <name val="BasicCommercial LT Com Light"/>
      <family val="2"/>
      <scheme val="minor"/>
    </font>
    <font>
      <sz val="11"/>
      <color rgb="FF9C6500"/>
      <name val="BasicCommercial LT Com Light"/>
      <family val="2"/>
      <scheme val="minor"/>
    </font>
    <font>
      <sz val="11"/>
      <color rgb="FF3F3F76"/>
      <name val="BasicCommercial LT Com Light"/>
      <family val="2"/>
      <scheme val="minor"/>
    </font>
    <font>
      <b/>
      <sz val="11"/>
      <color rgb="FF3F3F3F"/>
      <name val="BasicCommercial LT Com Light"/>
      <family val="2"/>
      <scheme val="minor"/>
    </font>
    <font>
      <b/>
      <sz val="11"/>
      <color rgb="FFFA7D00"/>
      <name val="BasicCommercial LT Com Light"/>
      <family val="2"/>
      <scheme val="minor"/>
    </font>
    <font>
      <sz val="11"/>
      <color rgb="FFFA7D00"/>
      <name val="BasicCommercial LT Com Light"/>
      <family val="2"/>
      <scheme val="minor"/>
    </font>
    <font>
      <b/>
      <sz val="11"/>
      <color theme="0"/>
      <name val="BasicCommercial LT Com Light"/>
      <family val="2"/>
      <scheme val="minor"/>
    </font>
    <font>
      <sz val="11"/>
      <color rgb="FFFF0000"/>
      <name val="BasicCommercial LT Com Light"/>
      <family val="2"/>
      <scheme val="minor"/>
    </font>
    <font>
      <i/>
      <sz val="11"/>
      <color rgb="FF7F7F7F"/>
      <name val="BasicCommercial LT Com Light"/>
      <family val="2"/>
      <scheme val="minor"/>
    </font>
    <font>
      <b/>
      <sz val="11"/>
      <color theme="1"/>
      <name val="BasicCommercial LT Com Light"/>
      <family val="2"/>
      <scheme val="minor"/>
    </font>
    <font>
      <sz val="11"/>
      <color theme="0"/>
      <name val="BasicCommercial LT Com Light"/>
      <family val="2"/>
      <scheme val="minor"/>
    </font>
    <font>
      <sz val="10"/>
      <color theme="1"/>
      <name val="BasicCommercial LT Com Light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BasicCommercial LT Com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1" tint="9.9978637043366805E-2"/>
      <name val="Arial"/>
      <family val="2"/>
    </font>
    <font>
      <i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b/>
      <sz val="11"/>
      <color rgb="FF582C83"/>
      <name val="Arial"/>
      <family val="2"/>
    </font>
    <font>
      <b/>
      <vertAlign val="superscript"/>
      <sz val="11"/>
      <color rgb="FF582C83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82C8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0">
    <xf numFmtId="0" fontId="0" fillId="0" borderId="0" xfId="0"/>
    <xf numFmtId="165" fontId="19" fillId="35" borderId="0" xfId="0" applyNumberFormat="1" applyFont="1" applyFill="1" applyAlignment="1" applyProtection="1">
      <alignment horizontal="center" vertical="center"/>
    </xf>
    <xf numFmtId="165" fontId="20" fillId="34" borderId="0" xfId="0" applyNumberFormat="1" applyFont="1" applyFill="1" applyAlignment="1" applyProtection="1">
      <alignment horizontal="center" vertical="center"/>
    </xf>
    <xf numFmtId="0" fontId="19" fillId="35" borderId="0" xfId="0" applyFont="1" applyFill="1" applyAlignment="1" applyProtection="1">
      <alignment vertical="center"/>
    </xf>
    <xf numFmtId="0" fontId="19" fillId="35" borderId="0" xfId="0" applyFont="1" applyFill="1" applyAlignment="1" applyProtection="1">
      <alignment horizontal="center" vertical="center"/>
    </xf>
    <xf numFmtId="0" fontId="22" fillId="33" borderId="0" xfId="0" applyFont="1" applyFill="1" applyBorder="1" applyAlignment="1" applyProtection="1">
      <alignment vertical="center"/>
    </xf>
    <xf numFmtId="0" fontId="24" fillId="33" borderId="0" xfId="0" applyFont="1" applyFill="1" applyBorder="1" applyProtection="1"/>
    <xf numFmtId="0" fontId="21" fillId="33" borderId="0" xfId="0" applyFont="1" applyFill="1" applyBorder="1" applyAlignment="1" applyProtection="1">
      <alignment vertical="center"/>
    </xf>
    <xf numFmtId="0" fontId="24" fillId="33" borderId="0" xfId="0" applyFont="1" applyFill="1" applyBorder="1" applyAlignment="1" applyProtection="1">
      <alignment vertical="center"/>
    </xf>
    <xf numFmtId="0" fontId="28" fillId="33" borderId="0" xfId="0" applyFont="1" applyFill="1" applyBorder="1" applyAlignment="1" applyProtection="1">
      <alignment vertical="center"/>
    </xf>
    <xf numFmtId="165" fontId="27" fillId="33" borderId="0" xfId="0" applyNumberFormat="1" applyFont="1" applyFill="1" applyBorder="1" applyAlignment="1" applyProtection="1">
      <alignment horizontal="center" vertical="center"/>
    </xf>
    <xf numFmtId="0" fontId="20" fillId="33" borderId="0" xfId="0" applyFont="1" applyFill="1" applyAlignment="1" applyProtection="1">
      <alignment vertical="center"/>
      <protection locked="0"/>
    </xf>
    <xf numFmtId="0" fontId="20" fillId="33" borderId="0" xfId="0" applyFont="1" applyFill="1" applyAlignment="1" applyProtection="1">
      <alignment horizontal="center" vertical="center"/>
      <protection locked="0"/>
    </xf>
    <xf numFmtId="165" fontId="20" fillId="33" borderId="0" xfId="0" applyNumberFormat="1" applyFont="1" applyFill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 horizontal="center" vertical="center"/>
      <protection locked="0"/>
    </xf>
    <xf numFmtId="165" fontId="21" fillId="33" borderId="0" xfId="0" applyNumberFormat="1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horizontal="center" vertical="center"/>
      <protection locked="0"/>
    </xf>
    <xf numFmtId="165" fontId="22" fillId="33" borderId="0" xfId="0" applyNumberFormat="1" applyFont="1" applyFill="1" applyBorder="1" applyAlignment="1" applyProtection="1">
      <alignment horizontal="center" vertical="center"/>
      <protection locked="0"/>
    </xf>
    <xf numFmtId="14" fontId="21" fillId="33" borderId="0" xfId="0" applyNumberFormat="1" applyFont="1" applyFill="1" applyBorder="1" applyAlignment="1" applyProtection="1">
      <alignment horizontal="center" vertical="center"/>
      <protection locked="0"/>
    </xf>
    <xf numFmtId="1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center" vertical="center"/>
    </xf>
    <xf numFmtId="0" fontId="29" fillId="33" borderId="0" xfId="0" applyFont="1" applyFill="1" applyBorder="1" applyAlignment="1" applyProtection="1">
      <alignment horizontal="center" vertical="center"/>
    </xf>
    <xf numFmtId="0" fontId="29" fillId="33" borderId="0" xfId="0" applyFont="1" applyFill="1" applyBorder="1" applyAlignment="1" applyProtection="1">
      <alignment vertical="center"/>
    </xf>
    <xf numFmtId="14" fontId="24" fillId="33" borderId="0" xfId="0" applyNumberFormat="1" applyFont="1" applyFill="1" applyBorder="1" applyAlignment="1" applyProtection="1">
      <alignment vertical="center"/>
    </xf>
    <xf numFmtId="0" fontId="25" fillId="33" borderId="0" xfId="0" applyFont="1" applyFill="1" applyBorder="1" applyAlignment="1" applyProtection="1">
      <alignment vertical="center"/>
    </xf>
    <xf numFmtId="0" fontId="21" fillId="33" borderId="0" xfId="0" applyFont="1" applyFill="1" applyBorder="1" applyAlignment="1" applyProtection="1">
      <alignment vertical="center" wrapText="1"/>
    </xf>
    <xf numFmtId="0" fontId="31" fillId="33" borderId="0" xfId="0" applyFont="1" applyFill="1" applyBorder="1" applyAlignment="1" applyProtection="1">
      <alignment horizontal="center" vertical="center" wrapText="1"/>
    </xf>
    <xf numFmtId="0" fontId="21" fillId="33" borderId="11" xfId="0" applyFont="1" applyFill="1" applyBorder="1" applyProtection="1"/>
    <xf numFmtId="165" fontId="21" fillId="33" borderId="11" xfId="0" applyNumberFormat="1" applyFont="1" applyFill="1" applyBorder="1" applyProtection="1"/>
    <xf numFmtId="165" fontId="20" fillId="33" borderId="11" xfId="0" applyNumberFormat="1" applyFont="1" applyFill="1" applyBorder="1" applyAlignment="1" applyProtection="1">
      <alignment horizontal="center" vertical="center"/>
    </xf>
    <xf numFmtId="0" fontId="21" fillId="33" borderId="11" xfId="0" applyFont="1" applyFill="1" applyBorder="1" applyAlignment="1" applyProtection="1">
      <alignment vertical="center"/>
    </xf>
    <xf numFmtId="1" fontId="21" fillId="33" borderId="11" xfId="0" applyNumberFormat="1" applyFont="1" applyFill="1" applyBorder="1" applyAlignment="1" applyProtection="1">
      <alignment horizontal="center" vertical="center"/>
    </xf>
    <xf numFmtId="165" fontId="21" fillId="33" borderId="11" xfId="0" applyNumberFormat="1" applyFont="1" applyFill="1" applyBorder="1" applyAlignment="1" applyProtection="1">
      <alignment vertical="center"/>
    </xf>
    <xf numFmtId="0" fontId="18" fillId="33" borderId="0" xfId="0" applyFont="1" applyFill="1" applyBorder="1" applyProtection="1"/>
    <xf numFmtId="14" fontId="18" fillId="33" borderId="0" xfId="0" applyNumberFormat="1" applyFont="1" applyFill="1" applyBorder="1" applyProtection="1"/>
    <xf numFmtId="9" fontId="23" fillId="33" borderId="0" xfId="0" applyNumberFormat="1" applyFont="1" applyFill="1" applyBorder="1" applyProtection="1"/>
    <xf numFmtId="0" fontId="18" fillId="33" borderId="0" xfId="0" applyFont="1" applyFill="1" applyProtection="1"/>
    <xf numFmtId="14" fontId="18" fillId="33" borderId="0" xfId="0" applyNumberFormat="1" applyFont="1" applyFill="1" applyProtection="1"/>
    <xf numFmtId="0" fontId="32" fillId="33" borderId="10" xfId="0" applyFont="1" applyFill="1" applyBorder="1" applyAlignment="1" applyProtection="1">
      <alignment vertical="center"/>
    </xf>
    <xf numFmtId="0" fontId="32" fillId="33" borderId="10" xfId="0" applyFont="1" applyFill="1" applyBorder="1" applyAlignment="1" applyProtection="1">
      <alignment horizontal="center" vertical="center"/>
    </xf>
    <xf numFmtId="0" fontId="32" fillId="33" borderId="11" xfId="0" applyFont="1" applyFill="1" applyBorder="1" applyAlignment="1" applyProtection="1">
      <alignment vertical="center"/>
    </xf>
    <xf numFmtId="0" fontId="32" fillId="33" borderId="11" xfId="0" applyFont="1" applyFill="1" applyBorder="1" applyAlignment="1" applyProtection="1">
      <alignment horizontal="center" vertical="center"/>
    </xf>
    <xf numFmtId="0" fontId="26" fillId="36" borderId="0" xfId="0" applyFont="1" applyFill="1" applyBorder="1" applyAlignment="1" applyProtection="1">
      <alignment horizontal="center" vertical="center"/>
    </xf>
    <xf numFmtId="0" fontId="29" fillId="36" borderId="0" xfId="0" applyFont="1" applyFill="1" applyBorder="1" applyAlignment="1" applyProtection="1">
      <alignment horizontal="center" vertical="center"/>
    </xf>
    <xf numFmtId="0" fontId="18" fillId="36" borderId="0" xfId="0" applyFont="1" applyFill="1" applyProtection="1"/>
    <xf numFmtId="0" fontId="18" fillId="0" borderId="0" xfId="0" applyFont="1" applyFill="1" applyProtection="1"/>
    <xf numFmtId="0" fontId="18" fillId="0" borderId="0" xfId="0" applyFont="1" applyFill="1" applyBorder="1" applyProtection="1"/>
    <xf numFmtId="0" fontId="18" fillId="36" borderId="0" xfId="0" applyFont="1" applyFill="1" applyBorder="1" applyProtection="1"/>
    <xf numFmtId="165" fontId="27" fillId="33" borderId="0" xfId="0" applyNumberFormat="1" applyFont="1" applyFill="1" applyBorder="1" applyAlignment="1" applyProtection="1">
      <alignment horizontal="center" vertical="center"/>
    </xf>
    <xf numFmtId="9" fontId="27" fillId="34" borderId="12" xfId="0" applyNumberFormat="1" applyFont="1" applyFill="1" applyBorder="1" applyAlignment="1" applyProtection="1">
      <alignment horizontal="center" vertical="center"/>
      <protection locked="0"/>
    </xf>
    <xf numFmtId="9" fontId="27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center" vertical="center" wrapText="1"/>
    </xf>
    <xf numFmtId="165" fontId="27" fillId="34" borderId="12" xfId="0" applyNumberFormat="1" applyFont="1" applyFill="1" applyBorder="1" applyAlignment="1" applyProtection="1">
      <alignment horizontal="center" vertical="center"/>
      <protection locked="0"/>
    </xf>
    <xf numFmtId="165" fontId="27" fillId="34" borderId="13" xfId="0" applyNumberFormat="1" applyFont="1" applyFill="1" applyBorder="1" applyAlignment="1" applyProtection="1">
      <alignment horizontal="center" vertical="center"/>
      <protection locked="0"/>
    </xf>
    <xf numFmtId="165" fontId="27" fillId="34" borderId="0" xfId="0" applyNumberFormat="1" applyFont="1" applyFill="1" applyBorder="1" applyAlignment="1" applyProtection="1">
      <alignment horizontal="center" vertical="center"/>
    </xf>
    <xf numFmtId="166" fontId="27" fillId="34" borderId="0" xfId="0" applyNumberFormat="1" applyFont="1" applyFill="1" applyBorder="1" applyAlignment="1" applyProtection="1">
      <alignment horizontal="center" vertical="center"/>
    </xf>
    <xf numFmtId="9" fontId="27" fillId="33" borderId="0" xfId="0" applyNumberFormat="1" applyFont="1" applyFill="1" applyBorder="1" applyAlignment="1" applyProtection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82C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242207</xdr:colOff>
      <xdr:row>0</xdr:row>
      <xdr:rowOff>702000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812750" cy="702000"/>
        </a:xfrm>
        <a:prstGeom prst="rect">
          <a:avLst/>
        </a:prstGeom>
      </xdr:spPr>
    </xdr:pic>
    <xdr:clientData/>
  </xdr:twoCellAnchor>
  <xdr:twoCellAnchor editAs="oneCell">
    <xdr:from>
      <xdr:col>8</xdr:col>
      <xdr:colOff>837854</xdr:colOff>
      <xdr:row>0</xdr:row>
      <xdr:rowOff>119905</xdr:rowOff>
    </xdr:from>
    <xdr:to>
      <xdr:col>10</xdr:col>
      <xdr:colOff>598235</xdr:colOff>
      <xdr:row>0</xdr:row>
      <xdr:rowOff>624168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5804" y="119905"/>
          <a:ext cx="1979706" cy="504263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0</xdr:row>
      <xdr:rowOff>9525</xdr:rowOff>
    </xdr:from>
    <xdr:to>
      <xdr:col>3</xdr:col>
      <xdr:colOff>1203562</xdr:colOff>
      <xdr:row>1</xdr:row>
      <xdr:rowOff>11872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6725" y="9525"/>
          <a:ext cx="4194412" cy="707197"/>
        </a:xfrm>
        <a:prstGeom prst="rect">
          <a:avLst/>
        </a:prstGeom>
      </xdr:spPr>
    </xdr:pic>
    <xdr:clientData/>
  </xdr:twoCellAnchor>
  <xdr:twoCellAnchor>
    <xdr:from>
      <xdr:col>7</xdr:col>
      <xdr:colOff>285750</xdr:colOff>
      <xdr:row>6</xdr:row>
      <xdr:rowOff>95251</xdr:rowOff>
    </xdr:from>
    <xdr:to>
      <xdr:col>11</xdr:col>
      <xdr:colOff>95250</xdr:colOff>
      <xdr:row>18</xdr:row>
      <xdr:rowOff>95251</xdr:rowOff>
    </xdr:to>
    <xdr:sp macro="" textlink="">
      <xdr:nvSpPr>
        <xdr:cNvPr id="5" name="Rectangle 4"/>
        <xdr:cNvSpPr/>
      </xdr:nvSpPr>
      <xdr:spPr>
        <a:xfrm>
          <a:off x="10182225" y="1571626"/>
          <a:ext cx="3876675" cy="2286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295275</xdr:colOff>
      <xdr:row>20</xdr:row>
      <xdr:rowOff>95251</xdr:rowOff>
    </xdr:from>
    <xdr:to>
      <xdr:col>11</xdr:col>
      <xdr:colOff>95250</xdr:colOff>
      <xdr:row>28</xdr:row>
      <xdr:rowOff>85725</xdr:rowOff>
    </xdr:to>
    <xdr:sp macro="" textlink="">
      <xdr:nvSpPr>
        <xdr:cNvPr id="8" name="Rectangle 7"/>
        <xdr:cNvSpPr/>
      </xdr:nvSpPr>
      <xdr:spPr>
        <a:xfrm>
          <a:off x="10191750" y="4429126"/>
          <a:ext cx="3867150" cy="15144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Matthew Clark">
      <a:dk1>
        <a:srgbClr val="262626"/>
      </a:dk1>
      <a:lt1>
        <a:srgbClr val="FFFFFF"/>
      </a:lt1>
      <a:dk2>
        <a:srgbClr val="3F3F3F"/>
      </a:dk2>
      <a:lt2>
        <a:srgbClr val="F2F2F2"/>
      </a:lt2>
      <a:accent1>
        <a:srgbClr val="007EA3"/>
      </a:accent1>
      <a:accent2>
        <a:srgbClr val="C84E00"/>
      </a:accent2>
      <a:accent3>
        <a:srgbClr val="8D1B3D"/>
      </a:accent3>
      <a:accent4>
        <a:srgbClr val="C79900"/>
      </a:accent4>
      <a:accent5>
        <a:srgbClr val="3C8A2E"/>
      </a:accent5>
      <a:accent6>
        <a:srgbClr val="284E36"/>
      </a:accent6>
      <a:hlink>
        <a:srgbClr val="003150"/>
      </a:hlink>
      <a:folHlink>
        <a:srgbClr val="4F2D7F"/>
      </a:folHlink>
    </a:clrScheme>
    <a:fontScheme name="Matthew Clark">
      <a:majorFont>
        <a:latin typeface="Serifa Std 45 Light"/>
        <a:ea typeface=""/>
        <a:cs typeface=""/>
      </a:majorFont>
      <a:minorFont>
        <a:latin typeface="BasicCommercial LT Com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81"/>
  <sheetViews>
    <sheetView tabSelected="1" zoomScaleNormal="100" workbookViewId="0">
      <pane ySplit="1" topLeftCell="A2" activePane="bottomLeft" state="frozen"/>
      <selection pane="bottomLeft" activeCell="I23" sqref="I23:I24"/>
    </sheetView>
  </sheetViews>
  <sheetFormatPr defaultColWidth="12" defaultRowHeight="12.75" x14ac:dyDescent="0.2"/>
  <cols>
    <col min="1" max="1" width="3.125" style="39" customWidth="1"/>
    <col min="2" max="2" width="21.125" style="39" customWidth="1"/>
    <col min="3" max="3" width="21.125" style="40" customWidth="1"/>
    <col min="4" max="4" width="21.125" style="39" customWidth="1"/>
    <col min="5" max="5" width="16.75" style="39" customWidth="1"/>
    <col min="6" max="6" width="21.125" style="39" customWidth="1"/>
    <col min="7" max="7" width="16.75" style="39" customWidth="1"/>
    <col min="8" max="8" width="4.875" style="39" customWidth="1"/>
    <col min="9" max="9" width="25.125" style="39" customWidth="1"/>
    <col min="10" max="10" width="4" style="39" customWidth="1"/>
    <col min="11" max="11" width="25.125" style="39" customWidth="1"/>
    <col min="12" max="16384" width="12" style="39"/>
  </cols>
  <sheetData>
    <row r="1" spans="1:125" s="48" customFormat="1" ht="55.5" customHeight="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49"/>
    </row>
    <row r="2" spans="1:125" s="8" customFormat="1" ht="12.75" customHeight="1" x14ac:dyDescent="0.25">
      <c r="C2" s="26"/>
    </row>
    <row r="3" spans="1:125" s="8" customFormat="1" ht="18" customHeight="1" x14ac:dyDescent="0.25">
      <c r="A3" s="27"/>
      <c r="B3" s="41" t="s">
        <v>0</v>
      </c>
      <c r="C3" s="42" t="s">
        <v>1</v>
      </c>
      <c r="D3" s="42" t="s">
        <v>7</v>
      </c>
      <c r="E3" s="42" t="s">
        <v>19</v>
      </c>
      <c r="F3" s="42" t="s">
        <v>5</v>
      </c>
      <c r="G3" s="42" t="s">
        <v>2</v>
      </c>
      <c r="H3" s="27"/>
      <c r="I3" s="45" t="s">
        <v>11</v>
      </c>
      <c r="J3" s="54" t="s">
        <v>21</v>
      </c>
      <c r="K3" s="54"/>
    </row>
    <row r="4" spans="1:125" s="7" customFormat="1" ht="15" customHeight="1" x14ac:dyDescent="0.25">
      <c r="A4" s="28"/>
      <c r="B4" s="3" t="s">
        <v>6</v>
      </c>
      <c r="C4" s="4">
        <v>0.7</v>
      </c>
      <c r="D4" s="1">
        <v>17.3</v>
      </c>
      <c r="E4" s="1">
        <f>IFERROR((D4/(C4*1000)),0)</f>
        <v>2.4714285714285716E-2</v>
      </c>
      <c r="F4" s="4">
        <v>37.5</v>
      </c>
      <c r="G4" s="1">
        <f>IFERROR((F4*E4),0)</f>
        <v>0.92678571428571432</v>
      </c>
      <c r="I4" s="51">
        <f>SUM(G5:G19,G23:G29)</f>
        <v>0</v>
      </c>
      <c r="J4" s="54"/>
      <c r="K4" s="54"/>
    </row>
    <row r="5" spans="1:125" s="7" customFormat="1" ht="15" customHeight="1" x14ac:dyDescent="0.25">
      <c r="B5" s="11"/>
      <c r="C5" s="12"/>
      <c r="D5" s="13"/>
      <c r="E5" s="2">
        <f t="shared" ref="E5:E19" si="0">IFERROR((D5/(C5*1000)),0)</f>
        <v>0</v>
      </c>
      <c r="F5" s="12"/>
      <c r="G5" s="2">
        <f t="shared" ref="G5:G19" si="1">IFERROR((F5*E5),0)</f>
        <v>0</v>
      </c>
      <c r="I5" s="51"/>
      <c r="J5" s="54"/>
      <c r="K5" s="54"/>
    </row>
    <row r="6" spans="1:125" s="7" customFormat="1" ht="15" customHeight="1" x14ac:dyDescent="0.25">
      <c r="B6" s="11"/>
      <c r="C6" s="12"/>
      <c r="D6" s="13"/>
      <c r="E6" s="2">
        <f t="shared" si="0"/>
        <v>0</v>
      </c>
      <c r="F6" s="12"/>
      <c r="G6" s="2">
        <f t="shared" si="1"/>
        <v>0</v>
      </c>
      <c r="I6" s="10"/>
      <c r="J6" s="54"/>
      <c r="K6" s="54"/>
    </row>
    <row r="7" spans="1:125" s="7" customFormat="1" ht="15" customHeight="1" x14ac:dyDescent="0.25">
      <c r="B7" s="11"/>
      <c r="C7" s="12"/>
      <c r="D7" s="13"/>
      <c r="E7" s="2">
        <f t="shared" si="0"/>
        <v>0</v>
      </c>
      <c r="F7" s="12"/>
      <c r="G7" s="2">
        <f t="shared" si="1"/>
        <v>0</v>
      </c>
      <c r="I7" s="10"/>
      <c r="K7" s="29"/>
    </row>
    <row r="8" spans="1:125" s="7" customFormat="1" ht="15" customHeight="1" thickBot="1" x14ac:dyDescent="0.3">
      <c r="B8" s="11"/>
      <c r="C8" s="12"/>
      <c r="D8" s="13"/>
      <c r="E8" s="2">
        <f t="shared" si="0"/>
        <v>0</v>
      </c>
      <c r="F8" s="12"/>
      <c r="G8" s="2">
        <f t="shared" si="1"/>
        <v>0</v>
      </c>
      <c r="I8" s="45" t="s">
        <v>16</v>
      </c>
      <c r="K8" s="29"/>
    </row>
    <row r="9" spans="1:125" s="7" customFormat="1" ht="15" customHeight="1" x14ac:dyDescent="0.25">
      <c r="A9" s="28"/>
      <c r="B9" s="11"/>
      <c r="C9" s="12"/>
      <c r="D9" s="13"/>
      <c r="E9" s="2">
        <f t="shared" si="0"/>
        <v>0</v>
      </c>
      <c r="F9" s="12"/>
      <c r="G9" s="2">
        <f t="shared" si="1"/>
        <v>0</v>
      </c>
      <c r="I9" s="52">
        <v>0.5</v>
      </c>
      <c r="K9" s="59"/>
    </row>
    <row r="10" spans="1:125" s="7" customFormat="1" ht="15" customHeight="1" thickBot="1" x14ac:dyDescent="0.3">
      <c r="A10" s="28"/>
      <c r="B10" s="11"/>
      <c r="C10" s="12"/>
      <c r="D10" s="13"/>
      <c r="E10" s="2">
        <f t="shared" si="0"/>
        <v>0</v>
      </c>
      <c r="F10" s="12"/>
      <c r="G10" s="2">
        <f t="shared" si="1"/>
        <v>0</v>
      </c>
      <c r="I10" s="53"/>
      <c r="K10" s="59"/>
    </row>
    <row r="11" spans="1:125" s="7" customFormat="1" ht="15" customHeight="1" x14ac:dyDescent="0.25">
      <c r="A11" s="28"/>
      <c r="B11" s="14"/>
      <c r="C11" s="15"/>
      <c r="D11" s="16"/>
      <c r="E11" s="2">
        <f t="shared" si="0"/>
        <v>0</v>
      </c>
      <c r="F11" s="15"/>
      <c r="G11" s="2">
        <f t="shared" si="1"/>
        <v>0</v>
      </c>
      <c r="I11" s="5"/>
      <c r="J11" s="5"/>
      <c r="K11" s="5"/>
    </row>
    <row r="12" spans="1:125" s="7" customFormat="1" ht="15" customHeight="1" x14ac:dyDescent="0.25">
      <c r="B12" s="14"/>
      <c r="C12" s="15"/>
      <c r="D12" s="16"/>
      <c r="E12" s="2">
        <f t="shared" si="0"/>
        <v>0</v>
      </c>
      <c r="F12" s="15"/>
      <c r="G12" s="2">
        <f t="shared" si="1"/>
        <v>0</v>
      </c>
      <c r="I12" s="45" t="s">
        <v>17</v>
      </c>
      <c r="K12" s="45" t="s">
        <v>15</v>
      </c>
    </row>
    <row r="13" spans="1:125" s="5" customFormat="1" ht="15" customHeight="1" x14ac:dyDescent="0.25">
      <c r="B13" s="17"/>
      <c r="C13" s="18"/>
      <c r="D13" s="19"/>
      <c r="E13" s="2">
        <f t="shared" si="0"/>
        <v>0</v>
      </c>
      <c r="F13" s="18"/>
      <c r="G13" s="2">
        <f t="shared" si="1"/>
        <v>0</v>
      </c>
      <c r="I13" s="57">
        <f>I4/(1-I9)</f>
        <v>0</v>
      </c>
      <c r="K13" s="57">
        <f>(I4/(1-I9))*1.2</f>
        <v>0</v>
      </c>
    </row>
    <row r="14" spans="1:125" s="7" customFormat="1" ht="15" customHeight="1" x14ac:dyDescent="0.25">
      <c r="B14" s="14"/>
      <c r="C14" s="15"/>
      <c r="D14" s="16"/>
      <c r="E14" s="2">
        <f t="shared" si="0"/>
        <v>0</v>
      </c>
      <c r="F14" s="15"/>
      <c r="G14" s="2">
        <f t="shared" si="1"/>
        <v>0</v>
      </c>
      <c r="I14" s="57"/>
      <c r="K14" s="57"/>
    </row>
    <row r="15" spans="1:125" s="5" customFormat="1" ht="15" customHeight="1" x14ac:dyDescent="0.25">
      <c r="B15" s="17"/>
      <c r="C15" s="18"/>
      <c r="D15" s="19"/>
      <c r="E15" s="2">
        <f t="shared" si="0"/>
        <v>0</v>
      </c>
      <c r="F15" s="18"/>
      <c r="G15" s="2">
        <f t="shared" si="1"/>
        <v>0</v>
      </c>
      <c r="I15" s="7"/>
      <c r="J15" s="7"/>
      <c r="K15" s="23"/>
    </row>
    <row r="16" spans="1:125" s="7" customFormat="1" ht="15" customHeight="1" x14ac:dyDescent="0.25">
      <c r="B16" s="14"/>
      <c r="C16" s="20"/>
      <c r="D16" s="16"/>
      <c r="E16" s="2">
        <f t="shared" si="0"/>
        <v>0</v>
      </c>
      <c r="F16" s="15"/>
      <c r="G16" s="2">
        <f t="shared" si="1"/>
        <v>0</v>
      </c>
      <c r="I16" s="45" t="s">
        <v>12</v>
      </c>
      <c r="K16" s="45" t="s">
        <v>18</v>
      </c>
    </row>
    <row r="17" spans="1:11" s="7" customFormat="1" ht="15" customHeight="1" x14ac:dyDescent="0.25">
      <c r="B17" s="14"/>
      <c r="C17" s="20"/>
      <c r="D17" s="16"/>
      <c r="E17" s="2">
        <f t="shared" si="0"/>
        <v>0</v>
      </c>
      <c r="F17" s="15"/>
      <c r="G17" s="2">
        <f t="shared" si="1"/>
        <v>0</v>
      </c>
      <c r="I17" s="57">
        <f>I13-I4</f>
        <v>0</v>
      </c>
      <c r="K17" s="57">
        <f>ROUND(((I4/(1-I9))*0.2),2)</f>
        <v>0</v>
      </c>
    </row>
    <row r="18" spans="1:11" s="7" customFormat="1" ht="15" customHeight="1" x14ac:dyDescent="0.25">
      <c r="B18" s="14"/>
      <c r="C18" s="20"/>
      <c r="D18" s="16"/>
      <c r="E18" s="2">
        <f t="shared" si="0"/>
        <v>0</v>
      </c>
      <c r="F18" s="15"/>
      <c r="G18" s="2">
        <f t="shared" si="1"/>
        <v>0</v>
      </c>
      <c r="I18" s="57"/>
      <c r="K18" s="57"/>
    </row>
    <row r="19" spans="1:11" s="7" customFormat="1" ht="15" customHeight="1" x14ac:dyDescent="0.25">
      <c r="B19" s="14"/>
      <c r="C19" s="20"/>
      <c r="D19" s="16"/>
      <c r="E19" s="2">
        <f t="shared" si="0"/>
        <v>0</v>
      </c>
      <c r="F19" s="15"/>
      <c r="G19" s="2">
        <f t="shared" si="1"/>
        <v>0</v>
      </c>
      <c r="J19" s="8"/>
    </row>
    <row r="20" spans="1:11" s="7" customFormat="1" ht="15" customHeight="1" x14ac:dyDescent="0.2">
      <c r="B20" s="30"/>
      <c r="C20" s="30"/>
      <c r="D20" s="31"/>
      <c r="E20" s="32"/>
      <c r="F20" s="30"/>
      <c r="G20" s="32"/>
      <c r="I20" s="9"/>
      <c r="J20" s="9"/>
      <c r="K20" s="9"/>
    </row>
    <row r="21" spans="1:11" s="8" customFormat="1" ht="15" customHeight="1" x14ac:dyDescent="0.25">
      <c r="B21" s="43" t="s">
        <v>3</v>
      </c>
      <c r="C21" s="44" t="s">
        <v>8</v>
      </c>
      <c r="D21" s="42" t="s">
        <v>9</v>
      </c>
      <c r="E21" s="44" t="s">
        <v>20</v>
      </c>
      <c r="F21" s="44" t="s">
        <v>10</v>
      </c>
      <c r="G21" s="44" t="s">
        <v>2</v>
      </c>
      <c r="I21" s="24"/>
      <c r="J21" s="25"/>
      <c r="K21" s="24"/>
    </row>
    <row r="22" spans="1:11" s="9" customFormat="1" ht="15" customHeight="1" thickBot="1" x14ac:dyDescent="0.3">
      <c r="B22" s="3" t="s">
        <v>4</v>
      </c>
      <c r="C22" s="4">
        <v>8</v>
      </c>
      <c r="D22" s="1">
        <v>0.25</v>
      </c>
      <c r="E22" s="1">
        <f>IFERROR((D22/(C22)),0)</f>
        <v>3.125E-2</v>
      </c>
      <c r="F22" s="4">
        <v>1</v>
      </c>
      <c r="G22" s="1">
        <f t="shared" ref="G22:G29" si="2">IFERROR((F22*E22),0)</f>
        <v>3.125E-2</v>
      </c>
      <c r="I22" s="46" t="s">
        <v>14</v>
      </c>
      <c r="J22" s="7"/>
      <c r="K22" s="45" t="s">
        <v>12</v>
      </c>
    </row>
    <row r="23" spans="1:11" s="5" customFormat="1" ht="15" customHeight="1" x14ac:dyDescent="0.25">
      <c r="A23" s="7"/>
      <c r="B23" s="14"/>
      <c r="C23" s="21"/>
      <c r="D23" s="16"/>
      <c r="E23" s="2">
        <f t="shared" ref="E23:E29" si="3">IFERROR((D23/(C23)),0)</f>
        <v>0</v>
      </c>
      <c r="F23" s="18"/>
      <c r="G23" s="2">
        <f t="shared" si="2"/>
        <v>0</v>
      </c>
      <c r="I23" s="55">
        <v>8</v>
      </c>
      <c r="J23" s="7"/>
      <c r="K23" s="57">
        <f>ROUND((I23-K27-I4),2)</f>
        <v>6.67</v>
      </c>
    </row>
    <row r="24" spans="1:11" s="7" customFormat="1" ht="15" customHeight="1" thickBot="1" x14ac:dyDescent="0.3">
      <c r="B24" s="14"/>
      <c r="C24" s="21"/>
      <c r="D24" s="16"/>
      <c r="E24" s="2">
        <f t="shared" si="3"/>
        <v>0</v>
      </c>
      <c r="F24" s="15"/>
      <c r="G24" s="2">
        <f t="shared" si="2"/>
        <v>0</v>
      </c>
      <c r="I24" s="56"/>
      <c r="J24" s="5"/>
      <c r="K24" s="57"/>
    </row>
    <row r="25" spans="1:11" s="7" customFormat="1" ht="15" customHeight="1" x14ac:dyDescent="0.25">
      <c r="B25" s="14"/>
      <c r="C25" s="21"/>
      <c r="D25" s="16"/>
      <c r="E25" s="2">
        <f t="shared" si="3"/>
        <v>0</v>
      </c>
      <c r="F25" s="15"/>
      <c r="G25" s="2">
        <f t="shared" si="2"/>
        <v>0</v>
      </c>
      <c r="I25" s="23"/>
      <c r="J25" s="5"/>
      <c r="K25" s="23"/>
    </row>
    <row r="26" spans="1:11" s="5" customFormat="1" ht="15" customHeight="1" x14ac:dyDescent="0.25">
      <c r="B26" s="14"/>
      <c r="C26" s="21"/>
      <c r="D26" s="15"/>
      <c r="E26" s="2">
        <f t="shared" si="3"/>
        <v>0</v>
      </c>
      <c r="F26" s="18"/>
      <c r="G26" s="2">
        <f t="shared" si="2"/>
        <v>0</v>
      </c>
      <c r="I26" s="45" t="s">
        <v>13</v>
      </c>
      <c r="K26" s="45" t="s">
        <v>18</v>
      </c>
    </row>
    <row r="27" spans="1:11" s="7" customFormat="1" ht="15" customHeight="1" x14ac:dyDescent="0.25">
      <c r="B27" s="14"/>
      <c r="C27" s="21"/>
      <c r="D27" s="15"/>
      <c r="E27" s="2">
        <f t="shared" si="3"/>
        <v>0</v>
      </c>
      <c r="F27" s="15"/>
      <c r="G27" s="2">
        <f t="shared" si="2"/>
        <v>0</v>
      </c>
      <c r="I27" s="58">
        <f>1-(I4/(I23-K27))</f>
        <v>1</v>
      </c>
      <c r="J27" s="5"/>
      <c r="K27" s="57">
        <f>ROUND(((I23/120)*20),2)</f>
        <v>1.33</v>
      </c>
    </row>
    <row r="28" spans="1:11" s="5" customFormat="1" ht="15" customHeight="1" x14ac:dyDescent="0.2">
      <c r="B28" s="14"/>
      <c r="C28" s="21"/>
      <c r="D28" s="15"/>
      <c r="E28" s="2">
        <f t="shared" si="3"/>
        <v>0</v>
      </c>
      <c r="F28" s="18"/>
      <c r="G28" s="2">
        <f t="shared" si="2"/>
        <v>0</v>
      </c>
      <c r="I28" s="58"/>
      <c r="J28" s="6"/>
      <c r="K28" s="57"/>
    </row>
    <row r="29" spans="1:11" s="5" customFormat="1" ht="15" customHeight="1" x14ac:dyDescent="0.2">
      <c r="B29" s="14"/>
      <c r="C29" s="21"/>
      <c r="D29" s="15"/>
      <c r="E29" s="2">
        <f t="shared" si="3"/>
        <v>0</v>
      </c>
      <c r="F29" s="22"/>
      <c r="G29" s="2">
        <f t="shared" si="2"/>
        <v>0</v>
      </c>
      <c r="I29" s="23"/>
      <c r="J29" s="6"/>
      <c r="K29" s="23"/>
    </row>
    <row r="30" spans="1:11" s="6" customFormat="1" ht="15" customHeight="1" x14ac:dyDescent="0.2">
      <c r="B30" s="33"/>
      <c r="C30" s="34"/>
      <c r="D30" s="35"/>
      <c r="E30" s="32"/>
      <c r="F30" s="33"/>
      <c r="G30" s="32"/>
    </row>
    <row r="31" spans="1:11" s="6" customFormat="1" ht="15" customHeight="1" x14ac:dyDescent="0.2"/>
    <row r="32" spans="1:11" s="6" customFormat="1" ht="15" customHeight="1" x14ac:dyDescent="0.2"/>
    <row r="33" spans="2:11" s="6" customFormat="1" ht="15" customHeight="1" x14ac:dyDescent="0.2"/>
    <row r="34" spans="2:11" s="6" customFormat="1" ht="15" customHeight="1" x14ac:dyDescent="0.2"/>
    <row r="35" spans="2:11" s="6" customFormat="1" ht="12.75" customHeight="1" x14ac:dyDescent="0.2"/>
    <row r="36" spans="2:11" s="6" customFormat="1" ht="12.75" customHeight="1" x14ac:dyDescent="0.2"/>
    <row r="37" spans="2:11" s="6" customFormat="1" ht="12.75" customHeight="1" x14ac:dyDescent="0.2">
      <c r="I37" s="36"/>
      <c r="J37" s="36"/>
      <c r="K37" s="36"/>
    </row>
    <row r="38" spans="2:11" s="6" customFormat="1" ht="12.75" customHeight="1" x14ac:dyDescent="0.2">
      <c r="B38" s="36"/>
      <c r="C38" s="36"/>
      <c r="D38" s="36"/>
      <c r="E38" s="36"/>
      <c r="F38" s="36"/>
      <c r="G38" s="36"/>
      <c r="I38" s="36"/>
      <c r="J38" s="36"/>
      <c r="K38" s="36"/>
    </row>
    <row r="39" spans="2:11" s="36" customFormat="1" ht="12.75" customHeight="1" x14ac:dyDescent="0.2"/>
    <row r="40" spans="2:11" s="36" customFormat="1" ht="12.75" customHeight="1" x14ac:dyDescent="0.2"/>
    <row r="41" spans="2:11" s="36" customFormat="1" ht="12.75" customHeight="1" x14ac:dyDescent="0.2"/>
    <row r="42" spans="2:11" s="36" customFormat="1" ht="12.75" customHeight="1" x14ac:dyDescent="0.2"/>
    <row r="43" spans="2:11" s="36" customFormat="1" ht="12.75" customHeight="1" x14ac:dyDescent="0.2"/>
    <row r="44" spans="2:11" s="36" customFormat="1" ht="12.75" customHeight="1" x14ac:dyDescent="0.2"/>
    <row r="45" spans="2:11" s="36" customFormat="1" ht="12.75" customHeight="1" x14ac:dyDescent="0.2">
      <c r="C45" s="37"/>
    </row>
    <row r="46" spans="2:11" s="36" customFormat="1" ht="12.75" customHeight="1" x14ac:dyDescent="0.2">
      <c r="C46" s="38">
        <v>0.5</v>
      </c>
    </row>
    <row r="47" spans="2:11" s="36" customFormat="1" ht="12.75" customHeight="1" x14ac:dyDescent="0.2">
      <c r="C47" s="38">
        <v>0.51</v>
      </c>
    </row>
    <row r="48" spans="2:11" s="36" customFormat="1" ht="12.75" customHeight="1" x14ac:dyDescent="0.2">
      <c r="C48" s="38">
        <v>0.52</v>
      </c>
    </row>
    <row r="49" spans="2:11" s="36" customFormat="1" ht="12.75" customHeight="1" x14ac:dyDescent="0.2">
      <c r="C49" s="38">
        <v>0.53</v>
      </c>
    </row>
    <row r="50" spans="2:11" s="36" customFormat="1" ht="12.75" customHeight="1" x14ac:dyDescent="0.2">
      <c r="C50" s="38">
        <v>0.54</v>
      </c>
    </row>
    <row r="51" spans="2:11" s="36" customFormat="1" ht="12.75" customHeight="1" x14ac:dyDescent="0.2">
      <c r="C51" s="38">
        <v>0.55000000000000004</v>
      </c>
    </row>
    <row r="52" spans="2:11" s="36" customFormat="1" ht="12.75" customHeight="1" x14ac:dyDescent="0.2">
      <c r="C52" s="38">
        <v>0.56000000000000005</v>
      </c>
    </row>
    <row r="53" spans="2:11" s="36" customFormat="1" ht="12.75" customHeight="1" x14ac:dyDescent="0.2">
      <c r="C53" s="38">
        <v>0.56999999999999995</v>
      </c>
    </row>
    <row r="54" spans="2:11" s="36" customFormat="1" ht="12.75" customHeight="1" x14ac:dyDescent="0.2">
      <c r="C54" s="38">
        <v>0.57999999999999996</v>
      </c>
    </row>
    <row r="55" spans="2:11" s="36" customFormat="1" ht="12.75" customHeight="1" x14ac:dyDescent="0.2">
      <c r="C55" s="38">
        <v>0.59</v>
      </c>
    </row>
    <row r="56" spans="2:11" s="36" customFormat="1" ht="12.75" customHeight="1" x14ac:dyDescent="0.2">
      <c r="C56" s="38">
        <v>0.6</v>
      </c>
    </row>
    <row r="57" spans="2:11" s="36" customFormat="1" ht="12.75" customHeight="1" x14ac:dyDescent="0.2">
      <c r="C57" s="38">
        <v>0.61</v>
      </c>
      <c r="I57" s="39"/>
      <c r="J57" s="39"/>
      <c r="K57" s="39"/>
    </row>
    <row r="58" spans="2:11" s="36" customFormat="1" ht="12.75" customHeight="1" x14ac:dyDescent="0.2">
      <c r="B58" s="39"/>
      <c r="C58" s="38">
        <v>0.62</v>
      </c>
      <c r="D58" s="39"/>
      <c r="E58" s="39"/>
      <c r="F58" s="39"/>
      <c r="G58" s="39"/>
      <c r="I58" s="39"/>
      <c r="J58" s="39"/>
      <c r="K58" s="39"/>
    </row>
    <row r="59" spans="2:11" ht="12.75" customHeight="1" x14ac:dyDescent="0.2">
      <c r="C59" s="38">
        <v>0.63</v>
      </c>
    </row>
    <row r="60" spans="2:11" ht="12.75" customHeight="1" x14ac:dyDescent="0.2">
      <c r="C60" s="38">
        <v>0.64</v>
      </c>
    </row>
    <row r="61" spans="2:11" ht="12.75" customHeight="1" x14ac:dyDescent="0.2">
      <c r="C61" s="38">
        <v>0.65</v>
      </c>
    </row>
    <row r="62" spans="2:11" ht="12.75" customHeight="1" x14ac:dyDescent="0.2">
      <c r="C62" s="38">
        <v>0.66</v>
      </c>
    </row>
    <row r="63" spans="2:11" ht="12.75" customHeight="1" x14ac:dyDescent="0.2">
      <c r="C63" s="38">
        <v>0.67</v>
      </c>
    </row>
    <row r="64" spans="2:11" ht="12.75" customHeight="1" x14ac:dyDescent="0.2">
      <c r="C64" s="38">
        <v>0.68</v>
      </c>
    </row>
    <row r="65" spans="3:3" ht="12.75" customHeight="1" x14ac:dyDescent="0.2">
      <c r="C65" s="38">
        <v>0.69</v>
      </c>
    </row>
    <row r="66" spans="3:3" ht="12.75" customHeight="1" x14ac:dyDescent="0.2">
      <c r="C66" s="38">
        <v>0.7</v>
      </c>
    </row>
    <row r="67" spans="3:3" ht="12.75" customHeight="1" x14ac:dyDescent="0.2">
      <c r="C67" s="38">
        <v>0.71</v>
      </c>
    </row>
    <row r="68" spans="3:3" ht="12.75" customHeight="1" x14ac:dyDescent="0.2">
      <c r="C68" s="38">
        <v>0.72</v>
      </c>
    </row>
    <row r="69" spans="3:3" ht="12.75" customHeight="1" x14ac:dyDescent="0.2">
      <c r="C69" s="38">
        <v>0.73</v>
      </c>
    </row>
    <row r="70" spans="3:3" ht="12.75" customHeight="1" x14ac:dyDescent="0.2">
      <c r="C70" s="38">
        <v>0.74</v>
      </c>
    </row>
    <row r="71" spans="3:3" ht="12.75" customHeight="1" x14ac:dyDescent="0.2">
      <c r="C71" s="38">
        <v>0.75</v>
      </c>
    </row>
    <row r="72" spans="3:3" ht="12.75" customHeight="1" x14ac:dyDescent="0.2">
      <c r="C72" s="38">
        <v>0.76</v>
      </c>
    </row>
    <row r="73" spans="3:3" ht="12.75" customHeight="1" x14ac:dyDescent="0.2">
      <c r="C73" s="38">
        <v>0.77</v>
      </c>
    </row>
    <row r="74" spans="3:3" ht="12.75" customHeight="1" x14ac:dyDescent="0.2">
      <c r="C74" s="38">
        <v>0.78</v>
      </c>
    </row>
    <row r="75" spans="3:3" ht="12.75" customHeight="1" x14ac:dyDescent="0.2">
      <c r="C75" s="38">
        <v>0.79</v>
      </c>
    </row>
    <row r="76" spans="3:3" ht="12.75" customHeight="1" x14ac:dyDescent="0.2">
      <c r="C76" s="38">
        <v>0.8</v>
      </c>
    </row>
    <row r="77" spans="3:3" ht="12.75" customHeight="1" x14ac:dyDescent="0.2">
      <c r="C77" s="38">
        <v>0.81</v>
      </c>
    </row>
    <row r="78" spans="3:3" ht="12.75" customHeight="1" x14ac:dyDescent="0.2">
      <c r="C78" s="38">
        <v>0.82</v>
      </c>
    </row>
    <row r="79" spans="3:3" ht="12.75" customHeight="1" x14ac:dyDescent="0.2">
      <c r="C79" s="38">
        <v>0.83</v>
      </c>
    </row>
    <row r="80" spans="3:3" ht="12.75" customHeight="1" x14ac:dyDescent="0.2">
      <c r="C80" s="38">
        <v>0.84</v>
      </c>
    </row>
    <row r="81" spans="3:3" ht="12.75" customHeight="1" x14ac:dyDescent="0.2">
      <c r="C81" s="38">
        <v>0.85</v>
      </c>
    </row>
  </sheetData>
  <sheetProtection algorithmName="SHA-512" hashValue="jlFjiPIPeMjxJ5d0MK13B6lW91/mJzgTuL2ToSc/DgyCP1ZMqJ8kh6zXraU+dSe5G7CKy3oOt1FDCos5A8ZKaw==" saltValue="8iTpfJRANtBMHuy1LeI/fQ==" spinCount="100000" sheet="1" objects="1" scenarios="1" selectLockedCells="1"/>
  <mergeCells count="12">
    <mergeCell ref="I27:I28"/>
    <mergeCell ref="K27:K28"/>
    <mergeCell ref="K9:K10"/>
    <mergeCell ref="I13:I14"/>
    <mergeCell ref="K13:K14"/>
    <mergeCell ref="I17:I18"/>
    <mergeCell ref="K17:K18"/>
    <mergeCell ref="I4:I5"/>
    <mergeCell ref="I9:I10"/>
    <mergeCell ref="I23:I24"/>
    <mergeCell ref="K23:K24"/>
    <mergeCell ref="J3:K6"/>
  </mergeCells>
  <dataValidations count="1">
    <dataValidation type="list" showInputMessage="1" showErrorMessage="1" sqref="I9:I10">
      <formula1>C46:C81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Cocktail Pricing Calculator</dc:title>
  <dc:creator>Matthew Clark</dc:creator>
  <cp:lastModifiedBy>Luke Siddall</cp:lastModifiedBy>
  <dcterms:created xsi:type="dcterms:W3CDTF">2017-01-19T11:52:28Z</dcterms:created>
  <dcterms:modified xsi:type="dcterms:W3CDTF">2019-07-03T18:00:53Z</dcterms:modified>
</cp:coreProperties>
</file>